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85" windowWidth="13500" windowHeight="5070"/>
  </bookViews>
  <sheets>
    <sheet name=" 5 rządówkaURM23052011 (3)" sheetId="1" r:id="rId1"/>
  </sheets>
  <definedNames>
    <definedName name="_xlnm.Print_Area" localSheetId="0">' 5 rządówkaURM23052011 (3)'!$A$1:$K$56</definedName>
  </definedNames>
  <calcPr calcId="124519"/>
</workbook>
</file>

<file path=xl/calcChain.xml><?xml version="1.0" encoding="utf-8"?>
<calcChain xmlns="http://schemas.openxmlformats.org/spreadsheetml/2006/main">
  <c r="H52" i="1"/>
  <c r="F52" s="1"/>
  <c r="J50"/>
  <c r="I50"/>
  <c r="G50"/>
  <c r="D50"/>
  <c r="F49"/>
  <c r="F48"/>
  <c r="F47"/>
  <c r="F46"/>
  <c r="F45"/>
  <c r="F44"/>
  <c r="F43"/>
  <c r="F42"/>
  <c r="H42" s="1"/>
  <c r="F41"/>
  <c r="H41" s="1"/>
  <c r="H35" s="1"/>
  <c r="G40"/>
  <c r="F40"/>
  <c r="F39"/>
  <c r="G39" s="1"/>
  <c r="G35" s="1"/>
  <c r="G34" s="1"/>
  <c r="F38"/>
  <c r="E38"/>
  <c r="K37"/>
  <c r="D36"/>
  <c r="K35"/>
  <c r="J35"/>
  <c r="I35"/>
  <c r="F35"/>
  <c r="E35"/>
  <c r="D35"/>
  <c r="K34"/>
  <c r="J34"/>
  <c r="I34"/>
  <c r="D34"/>
  <c r="F33"/>
  <c r="F31" s="1"/>
  <c r="F30" s="1"/>
  <c r="J31"/>
  <c r="I31"/>
  <c r="H31"/>
  <c r="G31"/>
  <c r="E31"/>
  <c r="D31"/>
  <c r="J30"/>
  <c r="I30"/>
  <c r="H30"/>
  <c r="G30"/>
  <c r="E30"/>
  <c r="D30"/>
  <c r="E29"/>
  <c r="F28"/>
  <c r="E28" s="1"/>
  <c r="F27"/>
  <c r="E27" s="1"/>
  <c r="F26"/>
  <c r="E26" s="1"/>
  <c r="F25"/>
  <c r="E25" s="1"/>
  <c r="J23"/>
  <c r="I23"/>
  <c r="H23"/>
  <c r="G23"/>
  <c r="F23"/>
  <c r="D23"/>
  <c r="F22"/>
  <c r="H21"/>
  <c r="F21"/>
  <c r="H20"/>
  <c r="F20"/>
  <c r="G19"/>
  <c r="F19"/>
  <c r="G18"/>
  <c r="F18"/>
  <c r="K15"/>
  <c r="J15"/>
  <c r="I15"/>
  <c r="H15"/>
  <c r="G15"/>
  <c r="F15"/>
  <c r="E15"/>
  <c r="D15"/>
  <c r="K14"/>
  <c r="K53" s="1"/>
  <c r="J14"/>
  <c r="J53" s="1"/>
  <c r="I14"/>
  <c r="I53" s="1"/>
  <c r="H14"/>
  <c r="G14"/>
  <c r="F14"/>
  <c r="D14"/>
  <c r="D53" s="1"/>
  <c r="E13"/>
  <c r="F12"/>
  <c r="E12"/>
  <c r="F11"/>
  <c r="E11"/>
  <c r="F10"/>
  <c r="E10" s="1"/>
  <c r="E8" s="1"/>
  <c r="E7" s="1"/>
  <c r="J8"/>
  <c r="I8"/>
  <c r="H8"/>
  <c r="G8"/>
  <c r="G7" s="1"/>
  <c r="F8"/>
  <c r="D8"/>
  <c r="J7"/>
  <c r="I7"/>
  <c r="H7"/>
  <c r="F7"/>
  <c r="D7"/>
  <c r="E52" l="1"/>
  <c r="E50" s="1"/>
  <c r="E34" s="1"/>
  <c r="F50"/>
  <c r="F34" s="1"/>
  <c r="G53"/>
  <c r="E23"/>
  <c r="E14" s="1"/>
  <c r="E53" s="1"/>
  <c r="F53"/>
  <c r="H34"/>
  <c r="H53" s="1"/>
  <c r="H50"/>
  <c r="H62" l="1"/>
</calcChain>
</file>

<file path=xl/sharedStrings.xml><?xml version="1.0" encoding="utf-8"?>
<sst xmlns="http://schemas.openxmlformats.org/spreadsheetml/2006/main" count="136" uniqueCount="47">
  <si>
    <t>Dochody i wydatki związane z realizacją zadań z zakresu administracji rządowej i innych zadań zleconych odrębnymi ustawami w 2011 r. - plan po zmianach wg. stanu na 23.05.2011</t>
  </si>
  <si>
    <t>w złotych</t>
  </si>
  <si>
    <t>Dział</t>
  </si>
  <si>
    <t>Rozdział</t>
  </si>
  <si>
    <t>§*</t>
  </si>
  <si>
    <t>Dochody - dotacje
ogółem</t>
  </si>
  <si>
    <t>Wydatki
ogółem (6+10)</t>
  </si>
  <si>
    <t>z tego:</t>
  </si>
  <si>
    <t>Dochody Budżetu Państwa</t>
  </si>
  <si>
    <t>Wydatki
bieżące</t>
  </si>
  <si>
    <t>w tym:</t>
  </si>
  <si>
    <t>Wydatki
majątkowe</t>
  </si>
  <si>
    <t>wynagrodzenia</t>
  </si>
  <si>
    <t>pochodne od wynagrodzeń</t>
  </si>
  <si>
    <t>świadczenia społeczne</t>
  </si>
  <si>
    <t>010</t>
  </si>
  <si>
    <t>x</t>
  </si>
  <si>
    <t>01095</t>
  </si>
  <si>
    <t>2010</t>
  </si>
  <si>
    <t>4010</t>
  </si>
  <si>
    <t>4110</t>
  </si>
  <si>
    <t>4120</t>
  </si>
  <si>
    <t>4430</t>
  </si>
  <si>
    <t>750</t>
  </si>
  <si>
    <t>75011</t>
  </si>
  <si>
    <t>X</t>
  </si>
  <si>
    <t>0690</t>
  </si>
  <si>
    <t>4040</t>
  </si>
  <si>
    <t>4440</t>
  </si>
  <si>
    <t>75056</t>
  </si>
  <si>
    <t>4170</t>
  </si>
  <si>
    <t>4210</t>
  </si>
  <si>
    <t>751</t>
  </si>
  <si>
    <t>75101</t>
  </si>
  <si>
    <t>852</t>
  </si>
  <si>
    <t>85212</t>
  </si>
  <si>
    <t>0980</t>
  </si>
  <si>
    <t>3110</t>
  </si>
  <si>
    <t>4270</t>
  </si>
  <si>
    <t>4280</t>
  </si>
  <si>
    <t>4300</t>
  </si>
  <si>
    <t>4410</t>
  </si>
  <si>
    <t>4700</t>
  </si>
  <si>
    <t>85213</t>
  </si>
  <si>
    <t>4130</t>
  </si>
  <si>
    <t>Ogółem</t>
  </si>
  <si>
    <r>
      <t>*</t>
    </r>
    <r>
      <rPr>
        <i/>
        <vertAlign val="superscript"/>
        <sz val="10"/>
        <rFont val="Arial CE"/>
        <charset val="238"/>
      </rPr>
      <t>)</t>
    </r>
    <r>
      <rPr>
        <i/>
        <sz val="10"/>
        <rFont val="Arial CE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</si>
</sst>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1"/>
      <color indexed="12"/>
      <name val="Arial CE"/>
      <charset val="238"/>
    </font>
    <font>
      <i/>
      <sz val="10"/>
      <name val="Arial CE"/>
      <charset val="238"/>
    </font>
    <font>
      <i/>
      <vertAlign val="superscript"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vertical="center"/>
    </xf>
    <xf numFmtId="1" fontId="8" fillId="3" borderId="1" xfId="0" applyNumberFormat="1" applyFont="1" applyFill="1" applyBorder="1"/>
    <xf numFmtId="0" fontId="8" fillId="0" borderId="0" xfId="0" applyFont="1"/>
    <xf numFmtId="49" fontId="9" fillId="0" borderId="6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4" fontId="9" fillId="0" borderId="7" xfId="0" applyNumberFormat="1" applyFont="1" applyFill="1" applyBorder="1" applyAlignment="1">
      <alignment vertical="center"/>
    </xf>
    <xf numFmtId="1" fontId="9" fillId="3" borderId="1" xfId="0" applyNumberFormat="1" applyFont="1" applyFill="1" applyBorder="1"/>
    <xf numFmtId="0" fontId="9" fillId="0" borderId="0" xfId="0" applyFont="1"/>
    <xf numFmtId="0" fontId="0" fillId="0" borderId="3" xfId="0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" fontId="0" fillId="3" borderId="1" xfId="0" applyNumberFormat="1" applyFill="1" applyBorder="1"/>
    <xf numFmtId="49" fontId="0" fillId="0" borderId="3" xfId="0" applyNumberFormat="1" applyBorder="1" applyAlignment="1">
      <alignment vertical="center"/>
    </xf>
    <xf numFmtId="49" fontId="0" fillId="3" borderId="7" xfId="0" applyNumberFormat="1" applyFill="1" applyBorder="1" applyAlignment="1">
      <alignment vertical="center"/>
    </xf>
    <xf numFmtId="4" fontId="0" fillId="0" borderId="6" xfId="0" applyNumberFormat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" fontId="0" fillId="3" borderId="2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" vertical="center" wrapText="1"/>
    </xf>
    <xf numFmtId="49" fontId="9" fillId="0" borderId="8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0" fillId="0" borderId="8" xfId="0" applyNumberFormat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9" fontId="9" fillId="0" borderId="6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3" fontId="9" fillId="3" borderId="1" xfId="0" applyNumberFormat="1" applyFont="1" applyFill="1" applyBorder="1"/>
    <xf numFmtId="49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3" fontId="0" fillId="3" borderId="1" xfId="0" applyNumberFormat="1" applyFill="1" applyBorder="1"/>
    <xf numFmtId="49" fontId="10" fillId="3" borderId="6" xfId="0" applyNumberFormat="1" applyFon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3" borderId="6" xfId="0" applyNumberFormat="1" applyFill="1" applyBorder="1" applyAlignment="1">
      <alignment horizontal="center" vertical="center"/>
    </xf>
    <xf numFmtId="0" fontId="0" fillId="5" borderId="0" xfId="0" applyFill="1"/>
    <xf numFmtId="4" fontId="0" fillId="0" borderId="3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0" fillId="0" borderId="0" xfId="0" applyFill="1"/>
    <xf numFmtId="4" fontId="0" fillId="0" borderId="0" xfId="0" applyNumberFormat="1"/>
    <xf numFmtId="0" fontId="12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defaultGridColor="0" colorId="8" zoomScale="110" zoomScaleNormal="110" workbookViewId="0">
      <selection activeCell="A7" sqref="A7:K13"/>
    </sheetView>
  </sheetViews>
  <sheetFormatPr defaultRowHeight="12.75"/>
  <cols>
    <col min="1" max="1" width="5.5703125" style="2" bestFit="1" customWidth="1"/>
    <col min="2" max="2" width="8.85546875" style="2" bestFit="1" customWidth="1"/>
    <col min="3" max="3" width="6.85546875" style="2" customWidth="1"/>
    <col min="4" max="4" width="14.28515625" style="2" customWidth="1"/>
    <col min="5" max="5" width="14.85546875" style="2" customWidth="1"/>
    <col min="6" max="6" width="13.5703125" style="2" customWidth="1"/>
    <col min="7" max="7" width="15.5703125" customWidth="1"/>
    <col min="8" max="8" width="15.7109375" customWidth="1"/>
    <col min="9" max="9" width="13.42578125" customWidth="1"/>
    <col min="10" max="10" width="13.85546875" style="106" customWidth="1"/>
    <col min="11" max="11" width="13.140625" customWidth="1"/>
  </cols>
  <sheetData>
    <row r="1" spans="1:11" ht="4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>
      <c r="J2" s="3" t="s">
        <v>1</v>
      </c>
    </row>
    <row r="3" spans="1:11" s="8" customFormat="1" ht="20.25" customHeight="1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/>
      <c r="K3" s="7" t="s">
        <v>8</v>
      </c>
    </row>
    <row r="4" spans="1:11" s="8" customFormat="1" ht="20.25" customHeight="1">
      <c r="A4" s="4"/>
      <c r="B4" s="9"/>
      <c r="C4" s="9"/>
      <c r="D4" s="4"/>
      <c r="E4" s="6"/>
      <c r="F4" s="6" t="s">
        <v>9</v>
      </c>
      <c r="G4" s="6" t="s">
        <v>10</v>
      </c>
      <c r="H4" s="6"/>
      <c r="I4" s="6"/>
      <c r="J4" s="6" t="s">
        <v>11</v>
      </c>
      <c r="K4" s="10"/>
    </row>
    <row r="5" spans="1:11" s="8" customFormat="1" ht="34.5" customHeight="1">
      <c r="A5" s="4"/>
      <c r="B5" s="11"/>
      <c r="C5" s="11"/>
      <c r="D5" s="4"/>
      <c r="E5" s="6"/>
      <c r="F5" s="6"/>
      <c r="G5" s="12" t="s">
        <v>12</v>
      </c>
      <c r="H5" s="12" t="s">
        <v>13</v>
      </c>
      <c r="I5" s="12" t="s">
        <v>14</v>
      </c>
      <c r="J5" s="6"/>
      <c r="K5" s="13"/>
    </row>
    <row r="6" spans="1:11" ht="18" customHeight="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5">
        <v>10</v>
      </c>
      <c r="K6" s="16">
        <v>11</v>
      </c>
    </row>
    <row r="7" spans="1:11" s="20" customFormat="1" ht="18" customHeight="1">
      <c r="A7" s="17" t="s">
        <v>15</v>
      </c>
      <c r="B7" s="17" t="s">
        <v>16</v>
      </c>
      <c r="C7" s="17"/>
      <c r="D7" s="18">
        <f t="shared" ref="D7:J7" si="0">D8</f>
        <v>132743.18</v>
      </c>
      <c r="E7" s="18">
        <f t="shared" si="0"/>
        <v>132743.18</v>
      </c>
      <c r="F7" s="18">
        <f t="shared" si="0"/>
        <v>132743.18</v>
      </c>
      <c r="G7" s="18">
        <f t="shared" si="0"/>
        <v>2224.04</v>
      </c>
      <c r="H7" s="18">
        <f t="shared" si="0"/>
        <v>378.77</v>
      </c>
      <c r="I7" s="18">
        <f t="shared" si="0"/>
        <v>0</v>
      </c>
      <c r="J7" s="18">
        <f t="shared" si="0"/>
        <v>0</v>
      </c>
      <c r="K7" s="19"/>
    </row>
    <row r="8" spans="1:11" s="25" customFormat="1" ht="18" customHeight="1">
      <c r="A8" s="21" t="s">
        <v>16</v>
      </c>
      <c r="B8" s="22" t="s">
        <v>17</v>
      </c>
      <c r="C8" s="22" t="s">
        <v>16</v>
      </c>
      <c r="D8" s="23">
        <f>D9</f>
        <v>132743.18</v>
      </c>
      <c r="E8" s="23">
        <f t="shared" ref="E8:J8" si="1">E10+E11+E12+E13</f>
        <v>132743.18</v>
      </c>
      <c r="F8" s="23">
        <f t="shared" si="1"/>
        <v>132743.18</v>
      </c>
      <c r="G8" s="23">
        <f t="shared" si="1"/>
        <v>2224.04</v>
      </c>
      <c r="H8" s="23">
        <f t="shared" si="1"/>
        <v>378.77</v>
      </c>
      <c r="I8" s="23">
        <f t="shared" si="1"/>
        <v>0</v>
      </c>
      <c r="J8" s="23">
        <f t="shared" si="1"/>
        <v>0</v>
      </c>
      <c r="K8" s="24"/>
    </row>
    <row r="9" spans="1:11" s="31" customFormat="1" ht="18" customHeight="1">
      <c r="A9" s="26"/>
      <c r="B9" s="21" t="s">
        <v>16</v>
      </c>
      <c r="C9" s="27" t="s">
        <v>18</v>
      </c>
      <c r="D9" s="28">
        <v>132743.18</v>
      </c>
      <c r="E9" s="28" t="s">
        <v>16</v>
      </c>
      <c r="F9" s="28" t="s">
        <v>16</v>
      </c>
      <c r="G9" s="28" t="s">
        <v>16</v>
      </c>
      <c r="H9" s="28" t="s">
        <v>16</v>
      </c>
      <c r="I9" s="28" t="s">
        <v>16</v>
      </c>
      <c r="J9" s="29" t="s">
        <v>16</v>
      </c>
      <c r="K9" s="30" t="s">
        <v>16</v>
      </c>
    </row>
    <row r="10" spans="1:11" s="31" customFormat="1" ht="18" customHeight="1">
      <c r="A10" s="26"/>
      <c r="B10" s="26"/>
      <c r="C10" s="27" t="s">
        <v>19</v>
      </c>
      <c r="D10" s="32" t="s">
        <v>16</v>
      </c>
      <c r="E10" s="28">
        <f>F10</f>
        <v>2224.04</v>
      </c>
      <c r="F10" s="28">
        <f>G10</f>
        <v>2224.04</v>
      </c>
      <c r="G10" s="28">
        <v>2224.04</v>
      </c>
      <c r="H10" s="28">
        <v>0</v>
      </c>
      <c r="I10" s="28">
        <v>0</v>
      </c>
      <c r="J10" s="29">
        <v>0</v>
      </c>
      <c r="K10" s="30"/>
    </row>
    <row r="11" spans="1:11" s="31" customFormat="1" ht="18" customHeight="1">
      <c r="A11" s="26"/>
      <c r="B11" s="26"/>
      <c r="C11" s="27" t="s">
        <v>20</v>
      </c>
      <c r="D11" s="33"/>
      <c r="E11" s="28">
        <f>F11</f>
        <v>337.83</v>
      </c>
      <c r="F11" s="28">
        <f>H11</f>
        <v>337.83</v>
      </c>
      <c r="G11" s="28">
        <v>0</v>
      </c>
      <c r="H11" s="28">
        <v>337.83</v>
      </c>
      <c r="I11" s="28">
        <v>0</v>
      </c>
      <c r="J11" s="29">
        <v>0</v>
      </c>
      <c r="K11" s="30"/>
    </row>
    <row r="12" spans="1:11" s="31" customFormat="1" ht="18" customHeight="1">
      <c r="A12" s="26"/>
      <c r="B12" s="26"/>
      <c r="C12" s="27" t="s">
        <v>21</v>
      </c>
      <c r="D12" s="33"/>
      <c r="E12" s="28">
        <f>F12</f>
        <v>40.94</v>
      </c>
      <c r="F12" s="28">
        <f>H12</f>
        <v>40.94</v>
      </c>
      <c r="G12" s="28">
        <v>0</v>
      </c>
      <c r="H12" s="28">
        <v>40.94</v>
      </c>
      <c r="I12" s="28">
        <v>0</v>
      </c>
      <c r="J12" s="29">
        <v>0</v>
      </c>
      <c r="K12" s="30"/>
    </row>
    <row r="13" spans="1:11" s="31" customFormat="1" ht="18" customHeight="1">
      <c r="A13" s="34"/>
      <c r="B13" s="34"/>
      <c r="C13" s="27" t="s">
        <v>22</v>
      </c>
      <c r="D13" s="35"/>
      <c r="E13" s="28">
        <f>F13</f>
        <v>130140.37</v>
      </c>
      <c r="F13" s="28">
        <v>130140.37</v>
      </c>
      <c r="G13" s="28">
        <v>0</v>
      </c>
      <c r="H13" s="28">
        <v>0</v>
      </c>
      <c r="I13" s="28">
        <v>0</v>
      </c>
      <c r="J13" s="29">
        <v>0</v>
      </c>
      <c r="K13" s="30"/>
    </row>
    <row r="14" spans="1:11" s="41" customFormat="1" ht="20.100000000000001" customHeight="1">
      <c r="A14" s="36" t="s">
        <v>23</v>
      </c>
      <c r="B14" s="37" t="s">
        <v>16</v>
      </c>
      <c r="C14" s="37" t="s">
        <v>16</v>
      </c>
      <c r="D14" s="38">
        <f t="shared" ref="D14:J14" si="2">D15+D23</f>
        <v>44445</v>
      </c>
      <c r="E14" s="39">
        <f t="shared" si="2"/>
        <v>44445</v>
      </c>
      <c r="F14" s="39">
        <f t="shared" si="2"/>
        <v>44445</v>
      </c>
      <c r="G14" s="39">
        <f t="shared" si="2"/>
        <v>35498.300000000003</v>
      </c>
      <c r="H14" s="39">
        <f t="shared" si="2"/>
        <v>6528.7</v>
      </c>
      <c r="I14" s="39">
        <f t="shared" si="2"/>
        <v>0</v>
      </c>
      <c r="J14" s="39">
        <f t="shared" si="2"/>
        <v>0</v>
      </c>
      <c r="K14" s="40">
        <f>K15</f>
        <v>350</v>
      </c>
    </row>
    <row r="15" spans="1:11" s="49" customFormat="1" ht="20.100000000000001" customHeight="1">
      <c r="A15" s="42"/>
      <c r="B15" s="43" t="s">
        <v>24</v>
      </c>
      <c r="C15" s="44" t="s">
        <v>16</v>
      </c>
      <c r="D15" s="45">
        <f>D16</f>
        <v>34343</v>
      </c>
      <c r="E15" s="46">
        <f t="shared" ref="E15:J15" si="3">E18+E19+E20+E21+E22</f>
        <v>34343</v>
      </c>
      <c r="F15" s="46">
        <f t="shared" si="3"/>
        <v>34343</v>
      </c>
      <c r="G15" s="46">
        <f t="shared" si="3"/>
        <v>27592</v>
      </c>
      <c r="H15" s="46">
        <f t="shared" si="3"/>
        <v>5133</v>
      </c>
      <c r="I15" s="46">
        <f t="shared" si="3"/>
        <v>0</v>
      </c>
      <c r="J15" s="47">
        <f t="shared" si="3"/>
        <v>0</v>
      </c>
      <c r="K15" s="48">
        <f>K17</f>
        <v>350</v>
      </c>
    </row>
    <row r="16" spans="1:11" ht="20.100000000000001" customHeight="1">
      <c r="A16" s="50"/>
      <c r="B16" s="51"/>
      <c r="C16" s="52" t="s">
        <v>18</v>
      </c>
      <c r="D16" s="53">
        <v>34343</v>
      </c>
      <c r="E16" s="54" t="s">
        <v>16</v>
      </c>
      <c r="F16" s="54" t="s">
        <v>16</v>
      </c>
      <c r="G16" s="54" t="s">
        <v>16</v>
      </c>
      <c r="H16" s="54" t="s">
        <v>16</v>
      </c>
      <c r="I16" s="54" t="s">
        <v>16</v>
      </c>
      <c r="J16" s="55" t="s">
        <v>16</v>
      </c>
      <c r="K16" s="56" t="s">
        <v>25</v>
      </c>
    </row>
    <row r="17" spans="1:11" ht="23.25" customHeight="1">
      <c r="A17" s="50"/>
      <c r="B17" s="57"/>
      <c r="C17" s="58" t="s">
        <v>26</v>
      </c>
      <c r="D17" s="59" t="s">
        <v>16</v>
      </c>
      <c r="E17" s="60" t="s">
        <v>16</v>
      </c>
      <c r="F17" s="60" t="s">
        <v>16</v>
      </c>
      <c r="G17" s="60" t="s">
        <v>16</v>
      </c>
      <c r="H17" s="60" t="s">
        <v>16</v>
      </c>
      <c r="I17" s="60" t="s">
        <v>16</v>
      </c>
      <c r="J17" s="60" t="s">
        <v>16</v>
      </c>
      <c r="K17" s="56">
        <v>350</v>
      </c>
    </row>
    <row r="18" spans="1:11" ht="20.100000000000001" customHeight="1">
      <c r="A18" s="50"/>
      <c r="B18" s="57"/>
      <c r="C18" s="52" t="s">
        <v>19</v>
      </c>
      <c r="D18" s="61"/>
      <c r="E18" s="62">
        <v>25576</v>
      </c>
      <c r="F18" s="62">
        <f>E18</f>
        <v>25576</v>
      </c>
      <c r="G18" s="62">
        <f>E18</f>
        <v>25576</v>
      </c>
      <c r="H18" s="62">
        <v>0</v>
      </c>
      <c r="I18" s="62">
        <v>0</v>
      </c>
      <c r="J18" s="63">
        <v>0</v>
      </c>
      <c r="K18" s="64" t="s">
        <v>25</v>
      </c>
    </row>
    <row r="19" spans="1:11" ht="20.100000000000001" customHeight="1">
      <c r="A19" s="50"/>
      <c r="B19" s="57"/>
      <c r="C19" s="52" t="s">
        <v>27</v>
      </c>
      <c r="D19" s="61"/>
      <c r="E19" s="62">
        <v>2016</v>
      </c>
      <c r="F19" s="62">
        <f>E19</f>
        <v>2016</v>
      </c>
      <c r="G19" s="62">
        <f>E19</f>
        <v>2016</v>
      </c>
      <c r="H19" s="62">
        <v>0</v>
      </c>
      <c r="I19" s="62">
        <v>0</v>
      </c>
      <c r="J19" s="63">
        <v>0</v>
      </c>
      <c r="K19" s="65"/>
    </row>
    <row r="20" spans="1:11" ht="20.100000000000001" customHeight="1">
      <c r="A20" s="50"/>
      <c r="B20" s="57"/>
      <c r="C20" s="52" t="s">
        <v>20</v>
      </c>
      <c r="D20" s="61"/>
      <c r="E20" s="62">
        <v>4540</v>
      </c>
      <c r="F20" s="62">
        <f>E20</f>
        <v>4540</v>
      </c>
      <c r="G20" s="62">
        <v>0</v>
      </c>
      <c r="H20" s="62">
        <f>E20</f>
        <v>4540</v>
      </c>
      <c r="I20" s="62">
        <v>0</v>
      </c>
      <c r="J20" s="63">
        <v>0</v>
      </c>
      <c r="K20" s="65"/>
    </row>
    <row r="21" spans="1:11" ht="20.100000000000001" customHeight="1">
      <c r="A21" s="50"/>
      <c r="B21" s="57"/>
      <c r="C21" s="52" t="s">
        <v>21</v>
      </c>
      <c r="D21" s="61"/>
      <c r="E21" s="62">
        <v>593</v>
      </c>
      <c r="F21" s="62">
        <f>E21</f>
        <v>593</v>
      </c>
      <c r="G21" s="62">
        <v>0</v>
      </c>
      <c r="H21" s="62">
        <f>E21</f>
        <v>593</v>
      </c>
      <c r="I21" s="62">
        <v>0</v>
      </c>
      <c r="J21" s="63">
        <v>0</v>
      </c>
      <c r="K21" s="65"/>
    </row>
    <row r="22" spans="1:11" ht="20.100000000000001" customHeight="1">
      <c r="A22" s="50"/>
      <c r="B22" s="66"/>
      <c r="C22" s="52" t="s">
        <v>28</v>
      </c>
      <c r="D22" s="67"/>
      <c r="E22" s="62">
        <v>1618</v>
      </c>
      <c r="F22" s="62">
        <f>E22</f>
        <v>1618</v>
      </c>
      <c r="G22" s="62">
        <v>0</v>
      </c>
      <c r="H22" s="62">
        <v>0</v>
      </c>
      <c r="I22" s="62">
        <v>0</v>
      </c>
      <c r="J22" s="63">
        <v>0</v>
      </c>
      <c r="K22" s="65"/>
    </row>
    <row r="23" spans="1:11" s="49" customFormat="1" ht="20.100000000000001" customHeight="1">
      <c r="A23" s="50"/>
      <c r="B23" s="68" t="s">
        <v>29</v>
      </c>
      <c r="C23" s="43" t="s">
        <v>16</v>
      </c>
      <c r="D23" s="69">
        <f>D24</f>
        <v>10102</v>
      </c>
      <c r="E23" s="46">
        <f t="shared" ref="E23:J23" si="4">E25+E26+E27+E28+E29</f>
        <v>10102</v>
      </c>
      <c r="F23" s="46">
        <f t="shared" si="4"/>
        <v>10102</v>
      </c>
      <c r="G23" s="46">
        <f t="shared" si="4"/>
        <v>7906.3</v>
      </c>
      <c r="H23" s="46">
        <f t="shared" si="4"/>
        <v>1395.7</v>
      </c>
      <c r="I23" s="46">
        <f t="shared" si="4"/>
        <v>0</v>
      </c>
      <c r="J23" s="46">
        <f t="shared" si="4"/>
        <v>0</v>
      </c>
      <c r="K23" s="65"/>
    </row>
    <row r="24" spans="1:11" ht="20.100000000000001" customHeight="1">
      <c r="A24" s="50"/>
      <c r="B24" s="51"/>
      <c r="C24" s="52" t="s">
        <v>18</v>
      </c>
      <c r="D24" s="70">
        <v>10102</v>
      </c>
      <c r="E24" s="54" t="s">
        <v>16</v>
      </c>
      <c r="F24" s="54" t="s">
        <v>16</v>
      </c>
      <c r="G24" s="54" t="s">
        <v>16</v>
      </c>
      <c r="H24" s="54" t="s">
        <v>16</v>
      </c>
      <c r="I24" s="54" t="s">
        <v>16</v>
      </c>
      <c r="J24" s="55" t="s">
        <v>16</v>
      </c>
      <c r="K24" s="65"/>
    </row>
    <row r="25" spans="1:11" ht="20.100000000000001" customHeight="1">
      <c r="A25" s="50"/>
      <c r="B25" s="57"/>
      <c r="C25" s="52" t="s">
        <v>19</v>
      </c>
      <c r="D25" s="59" t="s">
        <v>16</v>
      </c>
      <c r="E25" s="62">
        <f>F25</f>
        <v>6400</v>
      </c>
      <c r="F25" s="62">
        <f>G25+H25+I25</f>
        <v>6400</v>
      </c>
      <c r="G25" s="62">
        <v>6400</v>
      </c>
      <c r="H25" s="62">
        <v>0</v>
      </c>
      <c r="I25" s="62">
        <v>0</v>
      </c>
      <c r="J25" s="63">
        <v>0</v>
      </c>
      <c r="K25" s="65"/>
    </row>
    <row r="26" spans="1:11" ht="20.100000000000001" customHeight="1">
      <c r="A26" s="50"/>
      <c r="B26" s="57"/>
      <c r="C26" s="52" t="s">
        <v>20</v>
      </c>
      <c r="D26" s="61"/>
      <c r="E26" s="62">
        <f>F26</f>
        <v>1201.8</v>
      </c>
      <c r="F26" s="62">
        <f>H26</f>
        <v>1201.8</v>
      </c>
      <c r="G26" s="62">
        <v>0</v>
      </c>
      <c r="H26" s="62">
        <v>1201.8</v>
      </c>
      <c r="I26" s="62">
        <v>0</v>
      </c>
      <c r="J26" s="63">
        <v>0</v>
      </c>
      <c r="K26" s="65"/>
    </row>
    <row r="27" spans="1:11" ht="20.100000000000001" customHeight="1">
      <c r="A27" s="50"/>
      <c r="B27" s="57"/>
      <c r="C27" s="52" t="s">
        <v>21</v>
      </c>
      <c r="D27" s="61"/>
      <c r="E27" s="62">
        <f>F27</f>
        <v>193.9</v>
      </c>
      <c r="F27" s="62">
        <f>H27</f>
        <v>193.9</v>
      </c>
      <c r="G27" s="62">
        <v>0</v>
      </c>
      <c r="H27" s="62">
        <v>193.9</v>
      </c>
      <c r="I27" s="62">
        <v>0</v>
      </c>
      <c r="J27" s="63">
        <v>0</v>
      </c>
      <c r="K27" s="65"/>
    </row>
    <row r="28" spans="1:11" ht="20.100000000000001" customHeight="1">
      <c r="A28" s="50"/>
      <c r="B28" s="57"/>
      <c r="C28" s="52" t="s">
        <v>30</v>
      </c>
      <c r="D28" s="61"/>
      <c r="E28" s="62">
        <f>F28</f>
        <v>1506.3</v>
      </c>
      <c r="F28" s="62">
        <f>G28</f>
        <v>1506.3</v>
      </c>
      <c r="G28" s="62">
        <v>1506.3</v>
      </c>
      <c r="H28" s="62">
        <v>0</v>
      </c>
      <c r="I28" s="62">
        <v>0</v>
      </c>
      <c r="J28" s="63">
        <v>0</v>
      </c>
      <c r="K28" s="65"/>
    </row>
    <row r="29" spans="1:11" ht="20.100000000000001" customHeight="1">
      <c r="A29" s="71"/>
      <c r="B29" s="66"/>
      <c r="C29" s="52" t="s">
        <v>31</v>
      </c>
      <c r="D29" s="67"/>
      <c r="E29" s="62">
        <f>F29</f>
        <v>800</v>
      </c>
      <c r="F29" s="62">
        <v>800</v>
      </c>
      <c r="G29" s="62">
        <v>0</v>
      </c>
      <c r="H29" s="62">
        <v>0</v>
      </c>
      <c r="I29" s="62">
        <v>0</v>
      </c>
      <c r="J29" s="63">
        <v>0</v>
      </c>
      <c r="K29" s="65"/>
    </row>
    <row r="30" spans="1:11" s="41" customFormat="1" ht="20.100000000000001" customHeight="1">
      <c r="A30" s="72" t="s">
        <v>32</v>
      </c>
      <c r="B30" s="73" t="s">
        <v>16</v>
      </c>
      <c r="C30" s="73" t="s">
        <v>16</v>
      </c>
      <c r="D30" s="74">
        <f t="shared" ref="D30:J30" si="5">D31</f>
        <v>956</v>
      </c>
      <c r="E30" s="74">
        <f t="shared" si="5"/>
        <v>956</v>
      </c>
      <c r="F30" s="74">
        <f t="shared" si="5"/>
        <v>956</v>
      </c>
      <c r="G30" s="74">
        <f t="shared" si="5"/>
        <v>0</v>
      </c>
      <c r="H30" s="74">
        <f t="shared" si="5"/>
        <v>0</v>
      </c>
      <c r="I30" s="74">
        <f t="shared" si="5"/>
        <v>0</v>
      </c>
      <c r="J30" s="75">
        <f t="shared" si="5"/>
        <v>0</v>
      </c>
      <c r="K30" s="65"/>
    </row>
    <row r="31" spans="1:11" s="49" customFormat="1" ht="20.100000000000001" customHeight="1">
      <c r="A31" s="42"/>
      <c r="B31" s="43" t="s">
        <v>33</v>
      </c>
      <c r="C31" s="44" t="s">
        <v>16</v>
      </c>
      <c r="D31" s="46">
        <f>D32</f>
        <v>956</v>
      </c>
      <c r="E31" s="46">
        <f t="shared" ref="E31:J31" si="6">E33</f>
        <v>956</v>
      </c>
      <c r="F31" s="46">
        <f t="shared" si="6"/>
        <v>956</v>
      </c>
      <c r="G31" s="46">
        <f t="shared" si="6"/>
        <v>0</v>
      </c>
      <c r="H31" s="46">
        <f t="shared" si="6"/>
        <v>0</v>
      </c>
      <c r="I31" s="46">
        <f t="shared" si="6"/>
        <v>0</v>
      </c>
      <c r="J31" s="47">
        <f t="shared" si="6"/>
        <v>0</v>
      </c>
      <c r="K31" s="65"/>
    </row>
    <row r="32" spans="1:11" ht="20.100000000000001" customHeight="1">
      <c r="A32" s="50"/>
      <c r="B32" s="51"/>
      <c r="C32" s="52" t="s">
        <v>18</v>
      </c>
      <c r="D32" s="62">
        <v>956</v>
      </c>
      <c r="E32" s="54" t="s">
        <v>16</v>
      </c>
      <c r="F32" s="54" t="s">
        <v>16</v>
      </c>
      <c r="G32" s="54" t="s">
        <v>16</v>
      </c>
      <c r="H32" s="54" t="s">
        <v>16</v>
      </c>
      <c r="I32" s="54" t="s">
        <v>16</v>
      </c>
      <c r="J32" s="55" t="s">
        <v>16</v>
      </c>
      <c r="K32" s="65"/>
    </row>
    <row r="33" spans="1:11" ht="20.100000000000001" customHeight="1">
      <c r="A33" s="71"/>
      <c r="B33" s="66"/>
      <c r="C33" s="52" t="s">
        <v>31</v>
      </c>
      <c r="D33" s="76"/>
      <c r="E33" s="62">
        <v>956</v>
      </c>
      <c r="F33" s="62">
        <f>E33</f>
        <v>956</v>
      </c>
      <c r="G33" s="62">
        <v>0</v>
      </c>
      <c r="H33" s="62">
        <v>0</v>
      </c>
      <c r="I33" s="62">
        <v>0</v>
      </c>
      <c r="J33" s="63">
        <v>0</v>
      </c>
      <c r="K33" s="77"/>
    </row>
    <row r="34" spans="1:11" s="83" customFormat="1" ht="20.100000000000001" customHeight="1">
      <c r="A34" s="78" t="s">
        <v>34</v>
      </c>
      <c r="B34" s="79" t="s">
        <v>16</v>
      </c>
      <c r="C34" s="79" t="s">
        <v>16</v>
      </c>
      <c r="D34" s="80">
        <f t="shared" ref="D34:J34" si="7">D35+D50</f>
        <v>2733363</v>
      </c>
      <c r="E34" s="80">
        <f t="shared" si="7"/>
        <v>2733363</v>
      </c>
      <c r="F34" s="80">
        <f t="shared" si="7"/>
        <v>2733363</v>
      </c>
      <c r="G34" s="80">
        <f t="shared" si="7"/>
        <v>60869</v>
      </c>
      <c r="H34" s="80">
        <f t="shared" si="7"/>
        <v>22024</v>
      </c>
      <c r="I34" s="80">
        <f t="shared" si="7"/>
        <v>2639776</v>
      </c>
      <c r="J34" s="81">
        <f t="shared" si="7"/>
        <v>0</v>
      </c>
      <c r="K34" s="82">
        <f>K35</f>
        <v>34033</v>
      </c>
    </row>
    <row r="35" spans="1:11" s="49" customFormat="1" ht="20.100000000000001" customHeight="1">
      <c r="A35" s="50"/>
      <c r="B35" s="84" t="s">
        <v>35</v>
      </c>
      <c r="C35" s="85" t="s">
        <v>16</v>
      </c>
      <c r="D35" s="86">
        <f>D36</f>
        <v>2722404</v>
      </c>
      <c r="E35" s="86">
        <f>F35</f>
        <v>2722404</v>
      </c>
      <c r="F35" s="86">
        <f>SUM(F38:F49)</f>
        <v>2722404</v>
      </c>
      <c r="G35" s="86">
        <f>SUM(G38:G49)</f>
        <v>60869</v>
      </c>
      <c r="H35" s="86">
        <f>SUM(H38:H49)</f>
        <v>11065</v>
      </c>
      <c r="I35" s="86">
        <f>SUM(I38:I49)</f>
        <v>2639776</v>
      </c>
      <c r="J35" s="87">
        <f>SUM(J38:J49)</f>
        <v>0</v>
      </c>
      <c r="K35" s="88">
        <f>K37</f>
        <v>34033</v>
      </c>
    </row>
    <row r="36" spans="1:11" ht="20.100000000000001" customHeight="1">
      <c r="A36" s="50"/>
      <c r="B36" s="51"/>
      <c r="C36" s="89" t="s">
        <v>18</v>
      </c>
      <c r="D36" s="90">
        <f>2729071-6667</f>
        <v>2722404</v>
      </c>
      <c r="E36" s="91" t="s">
        <v>16</v>
      </c>
      <c r="F36" s="91" t="s">
        <v>16</v>
      </c>
      <c r="G36" s="91" t="s">
        <v>16</v>
      </c>
      <c r="H36" s="91" t="s">
        <v>16</v>
      </c>
      <c r="I36" s="91" t="s">
        <v>16</v>
      </c>
      <c r="J36" s="92" t="s">
        <v>16</v>
      </c>
      <c r="K36" s="93" t="s">
        <v>16</v>
      </c>
    </row>
    <row r="37" spans="1:11" s="97" customFormat="1" ht="20.100000000000001" customHeight="1">
      <c r="A37" s="50"/>
      <c r="B37" s="57"/>
      <c r="C37" s="94" t="s">
        <v>36</v>
      </c>
      <c r="D37" s="95" t="s">
        <v>16</v>
      </c>
      <c r="E37" s="96" t="s">
        <v>16</v>
      </c>
      <c r="F37" s="96" t="s">
        <v>16</v>
      </c>
      <c r="G37" s="96" t="s">
        <v>16</v>
      </c>
      <c r="H37" s="96" t="s">
        <v>16</v>
      </c>
      <c r="I37" s="96" t="s">
        <v>16</v>
      </c>
      <c r="J37" s="96" t="s">
        <v>16</v>
      </c>
      <c r="K37" s="93">
        <f>34502-469</f>
        <v>34033</v>
      </c>
    </row>
    <row r="38" spans="1:11" ht="20.100000000000001" customHeight="1">
      <c r="A38" s="50"/>
      <c r="B38" s="57"/>
      <c r="C38" s="89" t="s">
        <v>37</v>
      </c>
      <c r="D38" s="98"/>
      <c r="E38" s="90">
        <f>F38</f>
        <v>2639776</v>
      </c>
      <c r="F38" s="90">
        <f>2754270-107827-6667</f>
        <v>2639776</v>
      </c>
      <c r="G38" s="90">
        <v>0</v>
      </c>
      <c r="H38" s="90">
        <v>0</v>
      </c>
      <c r="I38" s="90">
        <v>2639776</v>
      </c>
      <c r="J38" s="99">
        <v>0</v>
      </c>
      <c r="K38" s="64" t="s">
        <v>25</v>
      </c>
    </row>
    <row r="39" spans="1:11" ht="20.100000000000001" customHeight="1">
      <c r="A39" s="50"/>
      <c r="B39" s="57"/>
      <c r="C39" s="89" t="s">
        <v>19</v>
      </c>
      <c r="D39" s="98"/>
      <c r="E39" s="90">
        <v>56511</v>
      </c>
      <c r="F39" s="90">
        <f t="shared" ref="F39:F49" si="8">E39</f>
        <v>56511</v>
      </c>
      <c r="G39" s="90">
        <f>F39</f>
        <v>56511</v>
      </c>
      <c r="H39" s="90">
        <v>0</v>
      </c>
      <c r="I39" s="90">
        <v>0</v>
      </c>
      <c r="J39" s="99">
        <v>0</v>
      </c>
      <c r="K39" s="65"/>
    </row>
    <row r="40" spans="1:11" ht="20.100000000000001" customHeight="1">
      <c r="A40" s="50"/>
      <c r="B40" s="57"/>
      <c r="C40" s="89" t="s">
        <v>27</v>
      </c>
      <c r="D40" s="98"/>
      <c r="E40" s="90">
        <v>4358</v>
      </c>
      <c r="F40" s="90">
        <f t="shared" si="8"/>
        <v>4358</v>
      </c>
      <c r="G40" s="90">
        <f>E40</f>
        <v>4358</v>
      </c>
      <c r="H40" s="90">
        <v>0</v>
      </c>
      <c r="I40" s="90">
        <v>0</v>
      </c>
      <c r="J40" s="99">
        <v>0</v>
      </c>
      <c r="K40" s="65"/>
    </row>
    <row r="41" spans="1:11" ht="20.100000000000001" customHeight="1">
      <c r="A41" s="50"/>
      <c r="B41" s="57"/>
      <c r="C41" s="89" t="s">
        <v>20</v>
      </c>
      <c r="D41" s="98"/>
      <c r="E41" s="90">
        <v>9574</v>
      </c>
      <c r="F41" s="90">
        <f t="shared" si="8"/>
        <v>9574</v>
      </c>
      <c r="G41" s="90">
        <v>0</v>
      </c>
      <c r="H41" s="90">
        <f>F41</f>
        <v>9574</v>
      </c>
      <c r="I41" s="90">
        <v>0</v>
      </c>
      <c r="J41" s="99">
        <v>0</v>
      </c>
      <c r="K41" s="65"/>
    </row>
    <row r="42" spans="1:11" ht="20.100000000000001" customHeight="1">
      <c r="A42" s="50"/>
      <c r="B42" s="57"/>
      <c r="C42" s="89" t="s">
        <v>21</v>
      </c>
      <c r="D42" s="98"/>
      <c r="E42" s="90">
        <v>1491</v>
      </c>
      <c r="F42" s="90">
        <f t="shared" si="8"/>
        <v>1491</v>
      </c>
      <c r="G42" s="90">
        <v>0</v>
      </c>
      <c r="H42" s="90">
        <f>F42</f>
        <v>1491</v>
      </c>
      <c r="I42" s="90">
        <v>0</v>
      </c>
      <c r="J42" s="99">
        <v>0</v>
      </c>
      <c r="K42" s="65"/>
    </row>
    <row r="43" spans="1:11" ht="20.100000000000001" customHeight="1">
      <c r="A43" s="50"/>
      <c r="B43" s="57"/>
      <c r="C43" s="89" t="s">
        <v>31</v>
      </c>
      <c r="D43" s="98"/>
      <c r="E43" s="90">
        <v>2200</v>
      </c>
      <c r="F43" s="90">
        <f t="shared" si="8"/>
        <v>2200</v>
      </c>
      <c r="G43" s="90">
        <v>0</v>
      </c>
      <c r="H43" s="90">
        <v>0</v>
      </c>
      <c r="I43" s="90">
        <v>0</v>
      </c>
      <c r="J43" s="99">
        <v>0</v>
      </c>
      <c r="K43" s="65"/>
    </row>
    <row r="44" spans="1:11" ht="20.100000000000001" customHeight="1">
      <c r="A44" s="50"/>
      <c r="B44" s="57"/>
      <c r="C44" s="89" t="s">
        <v>38</v>
      </c>
      <c r="D44" s="98"/>
      <c r="E44" s="90">
        <v>100</v>
      </c>
      <c r="F44" s="90">
        <f t="shared" si="8"/>
        <v>100</v>
      </c>
      <c r="G44" s="90">
        <v>0</v>
      </c>
      <c r="H44" s="90">
        <v>0</v>
      </c>
      <c r="I44" s="90">
        <v>0</v>
      </c>
      <c r="J44" s="99">
        <v>0</v>
      </c>
      <c r="K44" s="65"/>
    </row>
    <row r="45" spans="1:11" ht="20.100000000000001" customHeight="1">
      <c r="A45" s="50"/>
      <c r="B45" s="57"/>
      <c r="C45" s="89" t="s">
        <v>39</v>
      </c>
      <c r="D45" s="98"/>
      <c r="E45" s="90">
        <v>60</v>
      </c>
      <c r="F45" s="90">
        <f t="shared" si="8"/>
        <v>60</v>
      </c>
      <c r="G45" s="90">
        <v>0</v>
      </c>
      <c r="H45" s="90">
        <v>0</v>
      </c>
      <c r="I45" s="90">
        <v>0</v>
      </c>
      <c r="J45" s="99">
        <v>0</v>
      </c>
      <c r="K45" s="65"/>
    </row>
    <row r="46" spans="1:11" ht="20.100000000000001" customHeight="1">
      <c r="A46" s="50"/>
      <c r="B46" s="57"/>
      <c r="C46" s="89" t="s">
        <v>40</v>
      </c>
      <c r="D46" s="98"/>
      <c r="E46" s="90">
        <v>5138</v>
      </c>
      <c r="F46" s="90">
        <f t="shared" si="8"/>
        <v>5138</v>
      </c>
      <c r="G46" s="90">
        <v>0</v>
      </c>
      <c r="H46" s="90">
        <v>0</v>
      </c>
      <c r="I46" s="90">
        <v>0</v>
      </c>
      <c r="J46" s="99">
        <v>0</v>
      </c>
      <c r="K46" s="65"/>
    </row>
    <row r="47" spans="1:11" ht="20.100000000000001" customHeight="1">
      <c r="A47" s="50"/>
      <c r="B47" s="57"/>
      <c r="C47" s="89" t="s">
        <v>41</v>
      </c>
      <c r="D47" s="98"/>
      <c r="E47" s="90">
        <v>201</v>
      </c>
      <c r="F47" s="90">
        <f t="shared" si="8"/>
        <v>201</v>
      </c>
      <c r="G47" s="90">
        <v>0</v>
      </c>
      <c r="H47" s="90">
        <v>0</v>
      </c>
      <c r="I47" s="90">
        <v>0</v>
      </c>
      <c r="J47" s="99">
        <v>0</v>
      </c>
      <c r="K47" s="65"/>
    </row>
    <row r="48" spans="1:11" ht="20.100000000000001" customHeight="1">
      <c r="A48" s="50"/>
      <c r="B48" s="57"/>
      <c r="C48" s="89" t="s">
        <v>28</v>
      </c>
      <c r="D48" s="98"/>
      <c r="E48" s="90">
        <v>2095</v>
      </c>
      <c r="F48" s="90">
        <f t="shared" si="8"/>
        <v>2095</v>
      </c>
      <c r="G48" s="90">
        <v>0</v>
      </c>
      <c r="H48" s="90">
        <v>0</v>
      </c>
      <c r="I48" s="90">
        <v>0</v>
      </c>
      <c r="J48" s="99">
        <v>0</v>
      </c>
      <c r="K48" s="65"/>
    </row>
    <row r="49" spans="1:11" ht="20.100000000000001" customHeight="1">
      <c r="A49" s="50"/>
      <c r="B49" s="57"/>
      <c r="C49" s="89" t="s">
        <v>42</v>
      </c>
      <c r="D49" s="98"/>
      <c r="E49" s="90">
        <v>900</v>
      </c>
      <c r="F49" s="90">
        <f t="shared" si="8"/>
        <v>900</v>
      </c>
      <c r="G49" s="90">
        <v>0</v>
      </c>
      <c r="H49" s="90">
        <v>0</v>
      </c>
      <c r="I49" s="90">
        <v>0</v>
      </c>
      <c r="J49" s="99">
        <v>0</v>
      </c>
      <c r="K49" s="65"/>
    </row>
    <row r="50" spans="1:11" s="49" customFormat="1" ht="20.100000000000001" customHeight="1">
      <c r="A50" s="50"/>
      <c r="B50" s="84" t="s">
        <v>43</v>
      </c>
      <c r="C50" s="84" t="s">
        <v>16</v>
      </c>
      <c r="D50" s="86">
        <f>D51</f>
        <v>10959</v>
      </c>
      <c r="E50" s="86">
        <f t="shared" ref="E50:J50" si="9">E52</f>
        <v>10959</v>
      </c>
      <c r="F50" s="86">
        <f t="shared" si="9"/>
        <v>10959</v>
      </c>
      <c r="G50" s="86">
        <f t="shared" si="9"/>
        <v>0</v>
      </c>
      <c r="H50" s="86">
        <f t="shared" si="9"/>
        <v>10959</v>
      </c>
      <c r="I50" s="86">
        <f t="shared" si="9"/>
        <v>0</v>
      </c>
      <c r="J50" s="87">
        <f t="shared" si="9"/>
        <v>0</v>
      </c>
      <c r="K50" s="65"/>
    </row>
    <row r="51" spans="1:11" ht="20.100000000000001" customHeight="1">
      <c r="A51" s="50"/>
      <c r="B51" s="51"/>
      <c r="C51" s="89" t="s">
        <v>18</v>
      </c>
      <c r="D51" s="90">
        <v>10959</v>
      </c>
      <c r="E51" s="91" t="s">
        <v>16</v>
      </c>
      <c r="F51" s="91" t="s">
        <v>16</v>
      </c>
      <c r="G51" s="91" t="s">
        <v>16</v>
      </c>
      <c r="H51" s="91" t="s">
        <v>16</v>
      </c>
      <c r="I51" s="91" t="s">
        <v>16</v>
      </c>
      <c r="J51" s="92" t="s">
        <v>16</v>
      </c>
      <c r="K51" s="65"/>
    </row>
    <row r="52" spans="1:11" ht="20.100000000000001" customHeight="1">
      <c r="A52" s="50"/>
      <c r="B52" s="66"/>
      <c r="C52" s="89" t="s">
        <v>44</v>
      </c>
      <c r="D52" s="91" t="s">
        <v>16</v>
      </c>
      <c r="E52" s="90">
        <f>F52</f>
        <v>10959</v>
      </c>
      <c r="F52" s="90">
        <f>H52</f>
        <v>10959</v>
      </c>
      <c r="G52" s="90">
        <v>0</v>
      </c>
      <c r="H52" s="90">
        <f>10373+586</f>
        <v>10959</v>
      </c>
      <c r="I52" s="90">
        <v>0</v>
      </c>
      <c r="J52" s="99">
        <v>0</v>
      </c>
      <c r="K52" s="77"/>
    </row>
    <row r="53" spans="1:11" s="105" customFormat="1" ht="20.100000000000001" customHeight="1">
      <c r="A53" s="100" t="s">
        <v>45</v>
      </c>
      <c r="B53" s="101"/>
      <c r="C53" s="102"/>
      <c r="D53" s="103">
        <f>D14+D30+D34+D7</f>
        <v>2911507.18</v>
      </c>
      <c r="E53" s="104">
        <f>E14+E30+E34+E7</f>
        <v>2911507.18</v>
      </c>
      <c r="F53" s="104">
        <f t="shared" ref="F53:K53" si="10">F14+F30+F34+F7</f>
        <v>2911507.18</v>
      </c>
      <c r="G53" s="104">
        <f t="shared" si="10"/>
        <v>98591.34</v>
      </c>
      <c r="H53" s="104">
        <f t="shared" si="10"/>
        <v>28931.47</v>
      </c>
      <c r="I53" s="104">
        <f t="shared" si="10"/>
        <v>2639776</v>
      </c>
      <c r="J53" s="104">
        <f t="shared" si="10"/>
        <v>0</v>
      </c>
      <c r="K53" s="104">
        <f t="shared" si="10"/>
        <v>34383</v>
      </c>
    </row>
    <row r="54" spans="1:11">
      <c r="K54" s="107"/>
    </row>
    <row r="55" spans="1:11">
      <c r="K55" s="107"/>
    </row>
    <row r="56" spans="1:11" ht="14.25">
      <c r="A56" s="108" t="s">
        <v>46</v>
      </c>
      <c r="K56" s="107"/>
    </row>
    <row r="57" spans="1:11">
      <c r="K57" s="107"/>
    </row>
    <row r="58" spans="1:11">
      <c r="K58" s="107"/>
    </row>
    <row r="59" spans="1:11">
      <c r="K59" s="107"/>
    </row>
    <row r="60" spans="1:11">
      <c r="K60" s="107"/>
    </row>
    <row r="61" spans="1:11">
      <c r="K61" s="107"/>
    </row>
    <row r="62" spans="1:11">
      <c r="H62" s="107">
        <f>G53+H53</f>
        <v>127522.81</v>
      </c>
      <c r="K62" s="107"/>
    </row>
    <row r="63" spans="1:11">
      <c r="K63" s="107"/>
    </row>
    <row r="64" spans="1:11">
      <c r="K64" s="107"/>
    </row>
    <row r="65" spans="11:11">
      <c r="K65" s="107"/>
    </row>
    <row r="66" spans="11:11">
      <c r="K66" s="107"/>
    </row>
    <row r="67" spans="11:11">
      <c r="K67" s="107"/>
    </row>
    <row r="68" spans="11:11">
      <c r="K68" s="107"/>
    </row>
    <row r="69" spans="11:11">
      <c r="K69" s="107"/>
    </row>
    <row r="70" spans="11:11">
      <c r="K70" s="107"/>
    </row>
    <row r="71" spans="11:11">
      <c r="K71" s="107"/>
    </row>
    <row r="72" spans="11:11">
      <c r="K72" s="107"/>
    </row>
    <row r="73" spans="11:11">
      <c r="K73" s="107"/>
    </row>
    <row r="74" spans="11:11">
      <c r="K74" s="107"/>
    </row>
  </sheetData>
  <mergeCells count="28">
    <mergeCell ref="A35:A52"/>
    <mergeCell ref="B36:B49"/>
    <mergeCell ref="D37:D49"/>
    <mergeCell ref="K38:K52"/>
    <mergeCell ref="B51:B52"/>
    <mergeCell ref="A53:C53"/>
    <mergeCell ref="A15:A29"/>
    <mergeCell ref="B16:B22"/>
    <mergeCell ref="D17:D22"/>
    <mergeCell ref="K18:K33"/>
    <mergeCell ref="B24:B29"/>
    <mergeCell ref="D25:D29"/>
    <mergeCell ref="A31:A33"/>
    <mergeCell ref="B32:B33"/>
    <mergeCell ref="K3:K5"/>
    <mergeCell ref="F4:F5"/>
    <mergeCell ref="G4:I4"/>
    <mergeCell ref="J4:J5"/>
    <mergeCell ref="A8:A13"/>
    <mergeCell ref="B9:B13"/>
    <mergeCell ref="D10:D13"/>
    <mergeCell ref="A1:J1"/>
    <mergeCell ref="A3:A5"/>
    <mergeCell ref="B3:B5"/>
    <mergeCell ref="C3:C5"/>
    <mergeCell ref="D3:D5"/>
    <mergeCell ref="E3:E5"/>
    <mergeCell ref="F3:J3"/>
  </mergeCells>
  <printOptions horizontalCentered="1"/>
  <pageMargins left="0.55118110236220474" right="0.55118110236220474" top="0.74803149606299213" bottom="0.39370078740157483" header="0.51181102362204722" footer="0.19685039370078741"/>
  <pageSetup paperSize="9" scale="90" orientation="landscape" r:id="rId1"/>
  <headerFooter alignWithMargins="0">
    <oddHeader>&amp;R&amp;9Załącznik Nr 3 do Zarządzenia Nr 28/2011 Burmistrza Miłakowa z dnia  23 maja 2011 roku</oddHeader>
    <oddFooter>&amp;C&amp;P&amp;R&amp;"Arial CE,Kursywa"&amp;K0070C0Budżet gminy Miłakowo  na  rok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5 rządówkaURM23052011 (3)</vt:lpstr>
      <vt:lpstr>' 5 rządówkaURM23052011 (3)'!Obszar_wydruku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2011-06-01T07:49:36Z</dcterms:created>
  <dcterms:modified xsi:type="dcterms:W3CDTF">2011-06-01T07:50:14Z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